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mydatafactory-my.sharepoint.com/personal/svandersligte_calago_nl/Documents/Documenten/Bureaublad/"/>
    </mc:Choice>
  </mc:AlternateContent>
  <xr:revisionPtr revIDLastSave="0" documentId="8_{E0873EE0-14EE-4677-8DDE-3DB257E9DBF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ROI #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B30" i="1"/>
  <c r="B14" i="1"/>
  <c r="B17" i="1" s="1"/>
  <c r="B20" i="1" s="1"/>
  <c r="B25" i="1" s="1"/>
  <c r="C14" i="1"/>
  <c r="C40" i="1"/>
  <c r="C44" i="1" s="1"/>
  <c r="C9" i="1"/>
  <c r="B9" i="1"/>
  <c r="B26" i="1" l="1"/>
  <c r="B33" i="1" s="1"/>
  <c r="C17" i="1"/>
  <c r="C20" i="1" s="1"/>
  <c r="C25" i="1" l="1"/>
  <c r="C26" i="1" s="1"/>
  <c r="C33" i="1" s="1"/>
  <c r="C43" i="1" s="1"/>
  <c r="C46" i="1" s="1"/>
</calcChain>
</file>

<file path=xl/sharedStrings.xml><?xml version="1.0" encoding="utf-8"?>
<sst xmlns="http://schemas.openxmlformats.org/spreadsheetml/2006/main" count="35" uniqueCount="34">
  <si>
    <t>Aantal SKU's en attributen / velden</t>
  </si>
  <si>
    <t>Aantal SKU's</t>
  </si>
  <si>
    <t xml:space="preserve">Attributen per SKU </t>
  </si>
  <si>
    <t>Aantal te verwerken veldwaarden</t>
  </si>
  <si>
    <t># talen die van invloed zijn op updates</t>
  </si>
  <si>
    <t>Individuele attributen per taal (per SKU)</t>
  </si>
  <si>
    <t>Aantal extra talen</t>
  </si>
  <si>
    <t>Extra aantal velden om te verwerken</t>
  </si>
  <si>
    <t>SKU onderhoud</t>
  </si>
  <si>
    <t>SKU-updates per jaar (%)</t>
  </si>
  <si>
    <t># waarden die moeten worden bijgewerkt</t>
  </si>
  <si>
    <t xml:space="preserve">Kosten voor productupdate </t>
  </si>
  <si>
    <t># bijgewerkte kenmerkwaarden per minuut</t>
  </si>
  <si>
    <t>Vereiste tijd om waarden bij te werken (uur)</t>
  </si>
  <si>
    <t xml:space="preserve">Totale kosten van update	</t>
  </si>
  <si>
    <t>Selfserviceportaal "Digitaal magazijn" bespaart</t>
  </si>
  <si>
    <t># bestede uren per dag, geef materialen aan partners</t>
  </si>
  <si>
    <t>Extra kosten voor het omgaan met digitale materialen (met 220 werkdagen)</t>
  </si>
  <si>
    <t>Totale prijs</t>
  </si>
  <si>
    <t>Zakelijke drijfveren om te overwegen</t>
  </si>
  <si>
    <t>Hogere e-commerceconversies (van 1% naar 1,1%)</t>
  </si>
  <si>
    <t>Voer jaarlijkse e-commerce-inkomsten in</t>
  </si>
  <si>
    <t>Verhoogde inkomsten uit meer kanalen</t>
  </si>
  <si>
    <t>Totale ROI</t>
  </si>
  <si>
    <t>Besparing met PIM</t>
  </si>
  <si>
    <t>Verhoogde omzet</t>
  </si>
  <si>
    <t>Jouw totale businesscase</t>
  </si>
  <si>
    <t>Variabele</t>
  </si>
  <si>
    <t>Berekende waarden</t>
  </si>
  <si>
    <t>Kosten om producten te verrijken (p/u)</t>
  </si>
  <si>
    <t>Verbeterde winst met 10% contributiemarge</t>
  </si>
  <si>
    <t>Winst met contributiemarge (10%)</t>
  </si>
  <si>
    <t>Zonder PIM</t>
  </si>
  <si>
    <t>Met PIM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</si>
</sst>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\ [$€-1]"/>
    <numFmt numFmtId="166" formatCode="#,##0.00\ &quot;kr.&quot;"/>
    <numFmt numFmtId="167" formatCode="_ [$€-413]\ * #,##0.00_ ;_ [$€-413]\ * \-#,##0.00_ ;_ [$€-413]\ * &quot;-&quot;??_ ;_ @_ "/>
  </numFmts>
  <fonts count="6">
    <font>
      <sz val="11"/>
      <color rgb="FF000000"/>
      <name val="Calibri"/>
    </font>
    <font>
      <sz val="11"/>
      <color rgb="FF000000"/>
      <name val="Work Sans"/>
    </font>
    <font>
      <sz val="11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4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1F94D0"/>
        <bgColor rgb="FF1F94D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1F94D0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thin">
        <color rgb="FF1F94D0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rgb="FF1F94D0"/>
      </left>
      <right style="thin">
        <color rgb="FF1F94D0"/>
      </right>
      <top style="thin">
        <color rgb="FFF2F2F2"/>
      </top>
      <bottom style="thin">
        <color rgb="FFF2F2F2"/>
      </bottom>
      <diagonal/>
    </border>
    <border>
      <left style="thin">
        <color rgb="FF1F94D0"/>
      </left>
      <right/>
      <top style="thin">
        <color rgb="FFF2F2F2"/>
      </top>
      <bottom style="thin">
        <color rgb="FFF2F2F2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5" xfId="0" applyFont="1" applyBorder="1"/>
    <xf numFmtId="0" fontId="0" fillId="4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6" borderId="6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0" borderId="5" xfId="0" applyFont="1" applyBorder="1"/>
    <xf numFmtId="0" fontId="4" fillId="3" borderId="1" xfId="0" applyFont="1" applyFill="1" applyBorder="1"/>
    <xf numFmtId="3" fontId="0" fillId="4" borderId="5" xfId="0" applyNumberFormat="1" applyFont="1" applyFill="1" applyBorder="1" applyAlignment="1">
      <alignment horizontal="center"/>
    </xf>
    <xf numFmtId="3" fontId="0" fillId="5" borderId="5" xfId="0" applyNumberFormat="1" applyFont="1" applyFill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9" fontId="0" fillId="4" borderId="5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165" fontId="0" fillId="5" borderId="5" xfId="0" applyNumberFormat="1" applyFont="1" applyFill="1" applyBorder="1" applyAlignment="1">
      <alignment horizontal="center"/>
    </xf>
    <xf numFmtId="164" fontId="0" fillId="5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0" fillId="0" borderId="3" xfId="0" applyFont="1" applyBorder="1"/>
    <xf numFmtId="0" fontId="5" fillId="6" borderId="9" xfId="0" applyFont="1" applyFill="1" applyBorder="1" applyAlignment="1">
      <alignment vertical="center"/>
    </xf>
    <xf numFmtId="0" fontId="5" fillId="6" borderId="10" xfId="0" applyFont="1" applyFill="1" applyBorder="1"/>
    <xf numFmtId="165" fontId="5" fillId="6" borderId="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7" fontId="0" fillId="4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11</xdr:row>
      <xdr:rowOff>63500</xdr:rowOff>
    </xdr:from>
    <xdr:ext cx="2295525" cy="452755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69625" y="2997200"/>
          <a:ext cx="2295525" cy="4527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Work Sans Light" panose="00000400000000000000" pitchFamily="2" charset="0"/>
            </a:rPr>
            <a:t>Instructies:</a:t>
          </a:r>
        </a:p>
        <a:p>
          <a:r>
            <a:rPr lang="en-US" sz="1100" b="0">
              <a:latin typeface="Work Sans Light" panose="00000400000000000000" pitchFamily="2" charset="0"/>
            </a:rPr>
            <a:t>De ROI-calculator is gebaseerd op een van de meest voorkomende kostenfactoren van e-commerce,</a:t>
          </a:r>
          <a:r>
            <a:rPr lang="en-US" sz="1100" b="0" baseline="0">
              <a:latin typeface="Work Sans Light" panose="00000400000000000000" pitchFamily="2" charset="0"/>
            </a:rPr>
            <a:t> namelijk het onderhouden van je </a:t>
          </a:r>
          <a:r>
            <a:rPr lang="en-US" sz="1100" b="0">
              <a:latin typeface="Work Sans Light" panose="00000400000000000000" pitchFamily="2" charset="0"/>
            </a:rPr>
            <a:t>productgegevens.</a:t>
          </a:r>
        </a:p>
        <a:p>
          <a:endParaRPr lang="en-US" sz="1100" b="0">
            <a:latin typeface="Work Sans Light" panose="00000400000000000000" pitchFamily="2" charset="0"/>
          </a:endParaRPr>
        </a:p>
        <a:p>
          <a:r>
            <a:rPr lang="en-US" sz="1100" b="1" u="sng">
              <a:latin typeface="Work Sans Light" panose="00000400000000000000" pitchFamily="2" charset="0"/>
            </a:rPr>
            <a:t>Variabelen: </a:t>
          </a:r>
        </a:p>
        <a:p>
          <a:r>
            <a:rPr lang="en-US" sz="1100" b="0">
              <a:latin typeface="Work Sans Light" panose="00000400000000000000" pitchFamily="2" charset="0"/>
            </a:rPr>
            <a:t>Verander de variabele velden (gele velden) zodat ze overeenkomen met je bedrijfsspecifieke nummers en bekijk de resultaten in de berekende velden (groen).</a:t>
          </a:r>
        </a:p>
        <a:p>
          <a:endParaRPr lang="en-US" sz="1100" b="0">
            <a:latin typeface="Work Sans Light" panose="00000400000000000000" pitchFamily="2" charset="0"/>
          </a:endParaRPr>
        </a:p>
        <a:p>
          <a:r>
            <a:rPr lang="en-US" sz="1100" b="1" u="sng">
              <a:latin typeface="Work Sans Light" panose="00000400000000000000" pitchFamily="2" charset="0"/>
            </a:rPr>
            <a:t>Zakelijke drijfveren:</a:t>
          </a:r>
        </a:p>
        <a:p>
          <a:r>
            <a:rPr lang="en-US" sz="1100" b="0">
              <a:latin typeface="Work Sans Light" panose="00000400000000000000" pitchFamily="2" charset="0"/>
            </a:rPr>
            <a:t>Het implementeren van een PIM geeft een conversiestijging van ongeveer 30% via je e-commerce en stelt je ook in staat om via nieuwe online verkoopkanalen te verkopen.</a:t>
          </a:r>
          <a:endParaRPr lang="en-US" sz="1100" b="0"/>
        </a:p>
      </xdr:txBody>
    </xdr:sp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2933105</xdr:colOff>
      <xdr:row>3</xdr:row>
      <xdr:rowOff>144262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AB4FDCE-3585-42CA-A929-38C8F8FF2E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03" b="25563"/>
        <a:stretch/>
      </xdr:blipFill>
      <xdr:spPr>
        <a:xfrm>
          <a:off x="0" y="0"/>
          <a:ext cx="2933105" cy="798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workbookViewId="0">
      <selection activeCell="A3" sqref="A3"/>
    </sheetView>
  </sheetViews>
  <sheetFormatPr defaultColWidth="14.453125" defaultRowHeight="15" customHeight="1"/>
  <cols>
    <col min="1" max="1" width="100" customWidth="1"/>
    <col min="2" max="3" width="23.7265625" customWidth="1"/>
    <col min="4" max="6" width="9.1796875" customWidth="1"/>
    <col min="7" max="11" width="8.7265625" customWidth="1"/>
  </cols>
  <sheetData>
    <row r="1" spans="1:11" ht="22.5" customHeight="1">
      <c r="A1" s="1"/>
      <c r="B1" s="2"/>
      <c r="C1" s="2"/>
      <c r="D1" s="1"/>
      <c r="E1" s="3"/>
      <c r="F1" s="3"/>
      <c r="G1" s="3"/>
      <c r="H1" s="3"/>
      <c r="I1" s="3"/>
      <c r="J1" s="3"/>
      <c r="K1" s="3"/>
    </row>
    <row r="2" spans="1:11" ht="14.5">
      <c r="A2" s="38"/>
      <c r="B2" s="39"/>
      <c r="C2" s="39"/>
      <c r="D2" s="40"/>
      <c r="E2" s="3"/>
      <c r="F2" s="3"/>
      <c r="G2" s="3"/>
      <c r="H2" s="3"/>
      <c r="I2" s="3"/>
      <c r="J2" s="3"/>
      <c r="K2" s="3"/>
    </row>
    <row r="3" spans="1:11" ht="14.5">
      <c r="A3" s="4"/>
      <c r="B3" s="4"/>
      <c r="C3" s="4"/>
      <c r="D3" s="4"/>
      <c r="E3" s="3"/>
      <c r="F3" s="3"/>
      <c r="G3" s="3"/>
      <c r="H3" s="3"/>
      <c r="I3" s="3"/>
      <c r="J3" s="3"/>
      <c r="K3" s="3"/>
    </row>
    <row r="4" spans="1:11" ht="14.5">
      <c r="A4" s="4"/>
      <c r="B4" s="5" t="s">
        <v>27</v>
      </c>
      <c r="C4" s="6" t="s">
        <v>28</v>
      </c>
      <c r="D4" s="4"/>
      <c r="E4" s="3"/>
      <c r="F4" s="3"/>
      <c r="G4" s="3"/>
      <c r="H4" s="3"/>
      <c r="I4" s="3"/>
      <c r="J4" s="3"/>
      <c r="K4" s="3"/>
    </row>
    <row r="5" spans="1:11" ht="14.5">
      <c r="A5" s="4"/>
      <c r="B5" s="7"/>
      <c r="C5" s="7"/>
      <c r="D5" s="4"/>
      <c r="E5" s="3"/>
      <c r="F5" s="3"/>
      <c r="G5" s="3"/>
      <c r="H5" s="3"/>
      <c r="I5" s="3"/>
      <c r="J5" s="3"/>
      <c r="K5" s="3"/>
    </row>
    <row r="6" spans="1:11" ht="14.5">
      <c r="A6" s="8" t="s">
        <v>0</v>
      </c>
      <c r="B6" s="9" t="s">
        <v>32</v>
      </c>
      <c r="C6" s="10" t="s">
        <v>33</v>
      </c>
      <c r="D6" s="11"/>
      <c r="E6" s="12"/>
      <c r="F6" s="12"/>
      <c r="G6" s="12"/>
      <c r="H6" s="12"/>
      <c r="I6" s="12"/>
      <c r="J6" s="12"/>
      <c r="K6" s="12"/>
    </row>
    <row r="7" spans="1:11" ht="14.5">
      <c r="A7" s="4" t="s">
        <v>1</v>
      </c>
      <c r="B7" s="13">
        <v>10000</v>
      </c>
      <c r="C7" s="13">
        <v>10000</v>
      </c>
      <c r="D7" s="4"/>
      <c r="E7" s="3"/>
      <c r="F7" s="3"/>
      <c r="G7" s="3"/>
      <c r="H7" s="3"/>
      <c r="I7" s="3"/>
      <c r="J7" s="3"/>
      <c r="K7" s="3"/>
    </row>
    <row r="8" spans="1:11" ht="14.5">
      <c r="A8" s="4" t="s">
        <v>2</v>
      </c>
      <c r="B8" s="5">
        <v>70</v>
      </c>
      <c r="C8" s="5">
        <v>70</v>
      </c>
      <c r="D8" s="4"/>
      <c r="E8" s="3"/>
      <c r="F8" s="3"/>
      <c r="G8" s="3"/>
      <c r="H8" s="3"/>
      <c r="I8" s="3"/>
      <c r="J8" s="3"/>
      <c r="K8" s="3"/>
    </row>
    <row r="9" spans="1:11" ht="14.5">
      <c r="A9" s="4" t="s">
        <v>3</v>
      </c>
      <c r="B9" s="14">
        <f t="shared" ref="B9:C9" si="0">SUM(B7*B8)</f>
        <v>700000</v>
      </c>
      <c r="C9" s="14">
        <f t="shared" si="0"/>
        <v>700000</v>
      </c>
      <c r="D9" s="4"/>
      <c r="E9" s="3"/>
      <c r="F9" s="3"/>
      <c r="G9" s="3"/>
      <c r="H9" s="3"/>
      <c r="I9" s="3"/>
      <c r="J9" s="3"/>
      <c r="K9" s="3"/>
    </row>
    <row r="10" spans="1:11" ht="14.5">
      <c r="A10" s="4"/>
      <c r="B10" s="7"/>
      <c r="C10" s="15"/>
      <c r="D10" s="4"/>
      <c r="E10" s="3"/>
      <c r="F10" s="3"/>
      <c r="G10" s="3"/>
      <c r="H10" s="3"/>
      <c r="I10" s="3"/>
      <c r="J10" s="3"/>
      <c r="K10" s="3"/>
    </row>
    <row r="11" spans="1:11" ht="14.5">
      <c r="A11" s="16" t="s">
        <v>4</v>
      </c>
      <c r="B11" s="17"/>
      <c r="C11" s="10"/>
      <c r="D11" s="4"/>
      <c r="E11" s="3"/>
      <c r="F11" s="3"/>
      <c r="G11" s="3"/>
      <c r="H11" s="3"/>
      <c r="I11" s="3"/>
      <c r="J11" s="3"/>
      <c r="K11" s="3"/>
    </row>
    <row r="12" spans="1:11" ht="14.5">
      <c r="A12" s="4" t="s">
        <v>5</v>
      </c>
      <c r="B12" s="5">
        <v>70</v>
      </c>
      <c r="C12" s="5">
        <v>30</v>
      </c>
      <c r="D12" s="4"/>
      <c r="E12" s="3"/>
      <c r="F12" s="3"/>
      <c r="G12" s="3"/>
      <c r="H12" s="3"/>
      <c r="I12" s="3"/>
      <c r="J12" s="3"/>
      <c r="K12" s="3"/>
    </row>
    <row r="13" spans="1:11" ht="14.5">
      <c r="A13" s="4" t="s">
        <v>6</v>
      </c>
      <c r="B13" s="5">
        <v>3</v>
      </c>
      <c r="C13" s="5">
        <v>3</v>
      </c>
      <c r="D13" s="4"/>
      <c r="E13" s="3"/>
      <c r="F13" s="3"/>
      <c r="G13" s="3"/>
      <c r="H13" s="3"/>
      <c r="I13" s="3"/>
      <c r="J13" s="3"/>
      <c r="K13" s="3"/>
    </row>
    <row r="14" spans="1:11" ht="14.5">
      <c r="A14" s="4" t="s">
        <v>7</v>
      </c>
      <c r="B14" s="14">
        <f>SUM(B7*(B12*(B13-1)))</f>
        <v>1400000</v>
      </c>
      <c r="C14" s="14">
        <f>SUM(C7*(C12*(C13-1)))</f>
        <v>600000</v>
      </c>
      <c r="D14" s="4"/>
      <c r="E14" s="3"/>
      <c r="F14" s="3"/>
      <c r="G14" s="3"/>
      <c r="H14" s="3"/>
      <c r="I14" s="3"/>
      <c r="J14" s="3"/>
      <c r="K14" s="3"/>
    </row>
    <row r="15" spans="1:11" ht="14.5">
      <c r="A15" s="4"/>
      <c r="B15" s="7"/>
      <c r="C15" s="15"/>
      <c r="D15" s="4"/>
      <c r="E15" s="3"/>
      <c r="F15" s="3"/>
      <c r="G15" s="3"/>
      <c r="H15" s="3"/>
      <c r="I15" s="3"/>
      <c r="J15" s="3"/>
      <c r="K15" s="3"/>
    </row>
    <row r="16" spans="1:11" ht="14.5">
      <c r="A16" s="16" t="s">
        <v>7</v>
      </c>
      <c r="B16" s="18"/>
      <c r="C16" s="19"/>
      <c r="D16" s="4"/>
      <c r="E16" s="3"/>
      <c r="F16" s="3"/>
      <c r="G16" s="3"/>
      <c r="H16" s="3"/>
      <c r="I16" s="3"/>
      <c r="J16" s="3"/>
      <c r="K16" s="3"/>
    </row>
    <row r="17" spans="1:11" ht="14.5">
      <c r="A17" s="4"/>
      <c r="B17" s="14">
        <f>SUM(B9+B14)</f>
        <v>2100000</v>
      </c>
      <c r="C17" s="14">
        <f t="shared" ref="C17" si="1">SUM(C9+C14)</f>
        <v>1300000</v>
      </c>
      <c r="D17" s="4"/>
      <c r="E17" s="3"/>
      <c r="F17" s="3"/>
      <c r="G17" s="3"/>
      <c r="H17" s="3"/>
      <c r="I17" s="3"/>
      <c r="J17" s="3"/>
      <c r="K17" s="3"/>
    </row>
    <row r="18" spans="1:11" ht="14.5">
      <c r="A18" s="16" t="s">
        <v>8</v>
      </c>
      <c r="B18" s="20"/>
      <c r="C18" s="19"/>
      <c r="D18" s="4"/>
      <c r="E18" s="3"/>
      <c r="F18" s="3"/>
      <c r="G18" s="3"/>
      <c r="H18" s="3"/>
      <c r="I18" s="3"/>
      <c r="J18" s="3"/>
      <c r="K18" s="3"/>
    </row>
    <row r="19" spans="1:11" ht="14.5">
      <c r="A19" s="4" t="s">
        <v>9</v>
      </c>
      <c r="B19" s="21">
        <v>0.33</v>
      </c>
      <c r="C19" s="21">
        <v>0.33</v>
      </c>
      <c r="D19" s="4"/>
      <c r="E19" s="3"/>
      <c r="F19" s="3"/>
      <c r="G19" s="3"/>
      <c r="H19" s="3"/>
      <c r="I19" s="3"/>
      <c r="J19" s="3"/>
      <c r="K19" s="3"/>
    </row>
    <row r="20" spans="1:11" ht="14.5">
      <c r="A20" s="4" t="s">
        <v>10</v>
      </c>
      <c r="B20" s="14">
        <f>SUM(B17*B19)</f>
        <v>693000</v>
      </c>
      <c r="C20" s="14">
        <f t="shared" ref="C20" si="2">SUM(C17*C19)</f>
        <v>429000</v>
      </c>
      <c r="D20" s="4"/>
      <c r="E20" s="3"/>
      <c r="F20" s="3"/>
      <c r="G20" s="3"/>
      <c r="H20" s="3"/>
      <c r="I20" s="3"/>
      <c r="J20" s="3"/>
      <c r="K20" s="3"/>
    </row>
    <row r="21" spans="1:11" ht="15.75" customHeight="1">
      <c r="A21" s="4"/>
      <c r="B21" s="7"/>
      <c r="C21" s="7"/>
      <c r="D21" s="4"/>
      <c r="E21" s="3"/>
      <c r="F21" s="3"/>
      <c r="G21" s="3"/>
      <c r="H21" s="3"/>
      <c r="I21" s="3"/>
      <c r="J21" s="3"/>
      <c r="K21" s="3"/>
    </row>
    <row r="22" spans="1:11" ht="15.75" customHeight="1">
      <c r="A22" s="16" t="s">
        <v>11</v>
      </c>
      <c r="B22" s="18"/>
      <c r="C22" s="19"/>
      <c r="D22" s="4"/>
      <c r="E22" s="3"/>
      <c r="F22" s="3"/>
      <c r="G22" s="3"/>
      <c r="H22" s="3"/>
      <c r="I22" s="3"/>
      <c r="J22" s="3"/>
      <c r="K22" s="3"/>
    </row>
    <row r="23" spans="1:11" ht="15.75" customHeight="1">
      <c r="A23" s="4" t="s">
        <v>29</v>
      </c>
      <c r="B23" s="37">
        <v>50</v>
      </c>
      <c r="C23" s="37">
        <v>50</v>
      </c>
      <c r="D23" s="4"/>
      <c r="E23" s="3"/>
      <c r="F23" s="3"/>
      <c r="G23" s="3"/>
      <c r="H23" s="3"/>
      <c r="I23" s="3"/>
      <c r="J23" s="3"/>
      <c r="K23" s="3"/>
    </row>
    <row r="24" spans="1:11" ht="15.75" customHeight="1">
      <c r="A24" s="4" t="s">
        <v>12</v>
      </c>
      <c r="B24" s="23">
        <v>12</v>
      </c>
      <c r="C24" s="23">
        <v>24</v>
      </c>
      <c r="D24" s="4"/>
      <c r="E24" s="3"/>
      <c r="F24" s="3"/>
      <c r="G24" s="3"/>
      <c r="H24" s="3"/>
      <c r="I24" s="3"/>
      <c r="J24" s="3"/>
      <c r="K24" s="3"/>
    </row>
    <row r="25" spans="1:11" ht="15.75" customHeight="1">
      <c r="A25" s="4" t="s">
        <v>13</v>
      </c>
      <c r="B25" s="24">
        <f>SUM(B20/(B24*60))</f>
        <v>962.5</v>
      </c>
      <c r="C25" s="24">
        <f>SUM(C20/(C24*60))</f>
        <v>297.91666666666669</v>
      </c>
      <c r="D25" s="4"/>
      <c r="E25" s="3"/>
      <c r="F25" s="3"/>
      <c r="G25" s="3"/>
      <c r="H25" s="3"/>
      <c r="I25" s="3"/>
      <c r="J25" s="3"/>
      <c r="K25" s="3"/>
    </row>
    <row r="26" spans="1:11" ht="15.75" customHeight="1">
      <c r="A26" s="4" t="s">
        <v>14</v>
      </c>
      <c r="B26" s="25">
        <f t="shared" ref="B26:C26" si="3">SUM(B23*B25)</f>
        <v>48125</v>
      </c>
      <c r="C26" s="26">
        <f t="shared" si="3"/>
        <v>14895.833333333334</v>
      </c>
      <c r="D26" s="4"/>
      <c r="E26" s="3"/>
      <c r="F26" s="3"/>
      <c r="G26" s="3"/>
      <c r="H26" s="3"/>
      <c r="I26" s="3"/>
      <c r="J26" s="3"/>
      <c r="K26" s="3"/>
    </row>
    <row r="27" spans="1:11" ht="15.75" customHeight="1">
      <c r="A27" s="4"/>
      <c r="B27" s="7"/>
      <c r="C27" s="7"/>
      <c r="D27" s="4"/>
      <c r="E27" s="3"/>
      <c r="F27" s="3"/>
      <c r="G27" s="3"/>
      <c r="H27" s="3"/>
      <c r="I27" s="3"/>
      <c r="J27" s="3"/>
      <c r="K27" s="3"/>
    </row>
    <row r="28" spans="1:11" ht="15.75" customHeight="1">
      <c r="A28" s="16" t="s">
        <v>15</v>
      </c>
      <c r="B28" s="20"/>
      <c r="C28" s="19"/>
      <c r="D28" s="4"/>
      <c r="E28" s="3"/>
      <c r="F28" s="3"/>
      <c r="G28" s="3"/>
      <c r="H28" s="3"/>
      <c r="I28" s="3"/>
      <c r="J28" s="3"/>
      <c r="K28" s="3"/>
    </row>
    <row r="29" spans="1:11" ht="15.75" customHeight="1">
      <c r="A29" s="4" t="s">
        <v>16</v>
      </c>
      <c r="B29" s="5">
        <v>0.5</v>
      </c>
      <c r="C29" s="27"/>
      <c r="D29" s="4"/>
      <c r="E29" s="3"/>
      <c r="F29" s="3"/>
      <c r="G29" s="3"/>
      <c r="H29" s="3"/>
      <c r="I29" s="3"/>
      <c r="J29" s="3"/>
      <c r="K29" s="3"/>
    </row>
    <row r="30" spans="1:11" ht="15.75" customHeight="1">
      <c r="A30" s="4" t="s">
        <v>17</v>
      </c>
      <c r="B30" s="25">
        <f>SUM((B23*B29)*220)</f>
        <v>5500</v>
      </c>
      <c r="C30" s="25">
        <v>0</v>
      </c>
      <c r="D30" s="4"/>
      <c r="E30" s="3"/>
      <c r="F30" s="3"/>
      <c r="G30" s="3"/>
      <c r="H30" s="3"/>
      <c r="I30" s="3"/>
      <c r="J30" s="3"/>
      <c r="K30" s="3"/>
    </row>
    <row r="31" spans="1:11" ht="15.75" customHeight="1">
      <c r="A31" s="4"/>
      <c r="B31" s="7"/>
      <c r="C31" s="28"/>
      <c r="D31" s="4"/>
      <c r="E31" s="3"/>
      <c r="F31" s="3"/>
      <c r="G31" s="3"/>
      <c r="H31" s="3"/>
      <c r="I31" s="3"/>
      <c r="J31" s="3"/>
      <c r="K31" s="3"/>
    </row>
    <row r="32" spans="1:11" ht="15.75" customHeight="1">
      <c r="A32" s="16" t="s">
        <v>18</v>
      </c>
      <c r="B32" s="18"/>
      <c r="C32" s="19"/>
      <c r="D32" s="11"/>
      <c r="E32" s="12"/>
      <c r="F32" s="12"/>
      <c r="G32" s="12"/>
      <c r="H32" s="12"/>
      <c r="I32" s="12"/>
      <c r="J32" s="12"/>
      <c r="K32" s="12"/>
    </row>
    <row r="33" spans="1:11" ht="15.75" customHeight="1">
      <c r="A33" s="4"/>
      <c r="B33" s="29">
        <f>B26+B30</f>
        <v>53625</v>
      </c>
      <c r="C33" s="29">
        <f t="shared" ref="C33" si="4">C26+C30</f>
        <v>14895.833333333334</v>
      </c>
      <c r="D33" s="4"/>
      <c r="E33" s="3"/>
      <c r="F33" s="3"/>
      <c r="G33" s="3"/>
      <c r="H33" s="3"/>
      <c r="I33" s="3"/>
      <c r="J33" s="3"/>
      <c r="K33" s="3"/>
    </row>
    <row r="34" spans="1:11" ht="15.75" customHeight="1">
      <c r="A34" s="16" t="s">
        <v>19</v>
      </c>
      <c r="B34" s="20"/>
      <c r="C34" s="19"/>
      <c r="D34" s="4"/>
      <c r="E34" s="3"/>
      <c r="F34" s="3"/>
      <c r="G34" s="3"/>
      <c r="H34" s="3"/>
      <c r="I34" s="3"/>
      <c r="J34" s="3"/>
      <c r="K34" s="3"/>
    </row>
    <row r="35" spans="1:11" ht="15.75" customHeight="1">
      <c r="A35" s="4" t="s">
        <v>20</v>
      </c>
      <c r="B35" s="7"/>
      <c r="C35" s="15">
        <v>0.3</v>
      </c>
      <c r="D35" s="7"/>
      <c r="E35" s="3"/>
      <c r="F35" s="3"/>
      <c r="G35" s="3"/>
      <c r="H35" s="3"/>
      <c r="I35" s="3"/>
      <c r="J35" s="3"/>
      <c r="K35" s="3"/>
    </row>
    <row r="36" spans="1:11" ht="15.75" customHeight="1">
      <c r="A36" s="4" t="s">
        <v>21</v>
      </c>
      <c r="B36" s="7"/>
      <c r="C36" s="22">
        <v>1000000</v>
      </c>
      <c r="D36" s="7"/>
      <c r="E36" s="3"/>
      <c r="F36" s="3"/>
      <c r="G36" s="3"/>
      <c r="H36" s="3"/>
      <c r="I36" s="3"/>
      <c r="J36" s="3"/>
      <c r="K36" s="3"/>
    </row>
    <row r="37" spans="1:11" ht="15.75" customHeight="1">
      <c r="A37" s="4" t="s">
        <v>30</v>
      </c>
      <c r="B37" s="7">
        <f>B20/(B24*60)</f>
        <v>962.5</v>
      </c>
      <c r="C37" s="26">
        <f>(C35*C36)*0.1</f>
        <v>30000</v>
      </c>
      <c r="D37" s="7"/>
      <c r="E37" s="3"/>
      <c r="F37" s="3"/>
      <c r="G37" s="3"/>
      <c r="H37" s="3"/>
      <c r="I37" s="3"/>
      <c r="J37" s="3"/>
      <c r="K37" s="3"/>
    </row>
    <row r="38" spans="1:11" ht="15.75" customHeight="1">
      <c r="A38" s="4"/>
      <c r="B38" s="7"/>
      <c r="C38" s="7"/>
      <c r="D38" s="4"/>
      <c r="E38" s="3"/>
      <c r="F38" s="3"/>
      <c r="G38" s="3"/>
      <c r="H38" s="3"/>
      <c r="I38" s="3"/>
      <c r="J38" s="3"/>
      <c r="K38" s="3"/>
    </row>
    <row r="39" spans="1:11" ht="15.75" customHeight="1">
      <c r="A39" s="4" t="s">
        <v>22</v>
      </c>
      <c r="B39" s="7"/>
      <c r="C39" s="22">
        <v>100000</v>
      </c>
      <c r="D39" s="4"/>
      <c r="E39" s="3"/>
      <c r="F39" s="3"/>
      <c r="G39" s="3"/>
      <c r="H39" s="3"/>
      <c r="I39" s="3"/>
      <c r="J39" s="3"/>
      <c r="K39" s="3"/>
    </row>
    <row r="40" spans="1:11" ht="15.75" customHeight="1">
      <c r="A40" s="4" t="s">
        <v>31</v>
      </c>
      <c r="B40" s="7"/>
      <c r="C40" s="26">
        <f>C39*0.1</f>
        <v>10000</v>
      </c>
      <c r="D40" s="4"/>
      <c r="E40" s="3"/>
      <c r="F40" s="3"/>
      <c r="G40" s="3"/>
      <c r="H40" s="3"/>
      <c r="I40" s="3"/>
      <c r="J40" s="3"/>
      <c r="K40" s="3"/>
    </row>
    <row r="41" spans="1:11" ht="15.75" customHeight="1">
      <c r="A41" s="4"/>
      <c r="B41" s="7"/>
      <c r="C41" s="7"/>
      <c r="D41" s="4"/>
      <c r="E41" s="3"/>
      <c r="F41" s="3"/>
      <c r="G41" s="3"/>
      <c r="H41" s="3"/>
      <c r="I41" s="3"/>
      <c r="J41" s="3"/>
      <c r="K41" s="3"/>
    </row>
    <row r="42" spans="1:11" ht="15.75" customHeight="1">
      <c r="A42" s="30" t="s">
        <v>23</v>
      </c>
      <c r="B42" s="31"/>
      <c r="C42" s="19"/>
      <c r="D42" s="4"/>
      <c r="E42" s="3"/>
      <c r="F42" s="3"/>
      <c r="G42" s="3"/>
      <c r="H42" s="3"/>
      <c r="I42" s="3"/>
      <c r="J42" s="3"/>
      <c r="K42" s="3"/>
    </row>
    <row r="43" spans="1:11" ht="15.75" customHeight="1">
      <c r="A43" s="4" t="s">
        <v>24</v>
      </c>
      <c r="B43" s="4"/>
      <c r="C43" s="25">
        <f>B33-C33</f>
        <v>38729.166666666664</v>
      </c>
      <c r="D43" s="4"/>
      <c r="E43" s="3"/>
      <c r="F43" s="3"/>
      <c r="G43" s="3"/>
      <c r="H43" s="3"/>
      <c r="I43" s="3"/>
      <c r="J43" s="3"/>
      <c r="K43" s="3"/>
    </row>
    <row r="44" spans="1:11" ht="15.75" customHeight="1">
      <c r="A44" s="4" t="s">
        <v>25</v>
      </c>
      <c r="B44" s="4"/>
      <c r="C44" s="25">
        <f>C37+C40</f>
        <v>40000</v>
      </c>
      <c r="D44" s="4"/>
      <c r="E44" s="3"/>
      <c r="F44" s="3"/>
      <c r="G44" s="3"/>
      <c r="H44" s="3"/>
      <c r="I44" s="3"/>
      <c r="J44" s="3"/>
      <c r="K44" s="3"/>
    </row>
    <row r="45" spans="1:11" ht="15.75" customHeight="1">
      <c r="A45" s="4"/>
      <c r="B45" s="32"/>
      <c r="C45" s="4"/>
      <c r="D45" s="4"/>
      <c r="E45" s="3"/>
      <c r="F45" s="3"/>
      <c r="G45" s="3"/>
      <c r="H45" s="3"/>
      <c r="I45" s="3"/>
      <c r="J45" s="3"/>
      <c r="K45" s="3"/>
    </row>
    <row r="46" spans="1:11" ht="26.25" customHeight="1">
      <c r="A46" s="33" t="s">
        <v>26</v>
      </c>
      <c r="B46" s="34"/>
      <c r="C46" s="35">
        <f>C43+C44</f>
        <v>78729.166666666657</v>
      </c>
      <c r="D46" s="4"/>
      <c r="E46" s="3"/>
      <c r="F46" s="3"/>
      <c r="G46" s="3"/>
      <c r="H46" s="3"/>
      <c r="I46" s="3"/>
      <c r="J46" s="3"/>
      <c r="K46" s="3"/>
    </row>
    <row r="47" spans="1:11" ht="15.75" customHeight="1">
      <c r="A47" s="4"/>
      <c r="B47" s="7"/>
      <c r="C47" s="7"/>
      <c r="D47" s="4"/>
      <c r="E47" s="3"/>
      <c r="F47" s="3"/>
      <c r="G47" s="3"/>
      <c r="H47" s="3"/>
      <c r="I47" s="3"/>
      <c r="J47" s="3"/>
      <c r="K47" s="3"/>
    </row>
    <row r="48" spans="1:11" ht="15.75" customHeight="1">
      <c r="A48" s="3"/>
      <c r="B48" s="36"/>
      <c r="C48" s="36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3"/>
      <c r="B49" s="36"/>
      <c r="C49" s="36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3"/>
      <c r="B50" s="36"/>
      <c r="C50" s="36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3"/>
      <c r="B51" s="36"/>
      <c r="C51" s="36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3"/>
      <c r="B52" s="36"/>
      <c r="C52" s="36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3"/>
      <c r="B53" s="36"/>
      <c r="C53" s="36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3"/>
      <c r="B54" s="36"/>
      <c r="C54" s="36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3"/>
      <c r="B55" s="36"/>
      <c r="C55" s="36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3"/>
      <c r="B56" s="36"/>
      <c r="C56" s="36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3"/>
      <c r="B57" s="36"/>
      <c r="C57" s="36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3"/>
      <c r="B58" s="36"/>
      <c r="C58" s="36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3"/>
      <c r="B59" s="36"/>
      <c r="C59" s="36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3"/>
      <c r="B60" s="36"/>
      <c r="C60" s="36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3"/>
      <c r="B61" s="36"/>
      <c r="C61" s="36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3"/>
      <c r="B62" s="36"/>
      <c r="C62" s="36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3"/>
      <c r="B63" s="36"/>
      <c r="C63" s="36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3"/>
      <c r="B64" s="36"/>
      <c r="C64" s="36"/>
      <c r="D64" s="3"/>
      <c r="E64" s="3"/>
      <c r="F64" s="3"/>
      <c r="G64" s="3"/>
      <c r="H64" s="3"/>
      <c r="I64" s="3"/>
      <c r="J64" s="3"/>
      <c r="K64" s="3"/>
    </row>
    <row r="65" spans="1:11" ht="15.75" customHeight="1">
      <c r="A65" s="3"/>
      <c r="B65" s="36"/>
      <c r="C65" s="36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3"/>
      <c r="B66" s="36"/>
      <c r="C66" s="36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3"/>
      <c r="B67" s="36"/>
      <c r="C67" s="36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3"/>
      <c r="B68" s="36"/>
      <c r="C68" s="36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3"/>
      <c r="B69" s="36"/>
      <c r="C69" s="36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3"/>
      <c r="B70" s="36"/>
      <c r="C70" s="36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3"/>
      <c r="B71" s="36"/>
      <c r="C71" s="36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36"/>
      <c r="C72" s="36"/>
      <c r="D72" s="3"/>
      <c r="E72" s="3"/>
      <c r="F72" s="3"/>
      <c r="G72" s="3"/>
      <c r="H72" s="3"/>
      <c r="I72" s="3"/>
      <c r="J72" s="3"/>
      <c r="K72" s="3"/>
    </row>
    <row r="73" spans="1:11" ht="15.75" customHeight="1">
      <c r="A73" s="3"/>
      <c r="B73" s="36"/>
      <c r="C73" s="36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3"/>
      <c r="B74" s="36"/>
      <c r="C74" s="36"/>
      <c r="D74" s="3"/>
      <c r="E74" s="3"/>
      <c r="F74" s="3"/>
      <c r="G74" s="3"/>
      <c r="H74" s="3"/>
      <c r="I74" s="3"/>
      <c r="J74" s="3"/>
      <c r="K74" s="3"/>
    </row>
    <row r="75" spans="1:11" ht="15.75" customHeight="1">
      <c r="A75" s="3"/>
      <c r="B75" s="36"/>
      <c r="C75" s="36"/>
      <c r="D75" s="3"/>
      <c r="E75" s="3"/>
      <c r="F75" s="3"/>
      <c r="G75" s="3"/>
      <c r="H75" s="3"/>
      <c r="I75" s="3"/>
      <c r="J75" s="3"/>
      <c r="K75" s="3"/>
    </row>
    <row r="76" spans="1:11" ht="15.75" customHeight="1">
      <c r="A76" s="3"/>
      <c r="B76" s="36"/>
      <c r="C76" s="36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3"/>
      <c r="B77" s="36"/>
      <c r="C77" s="36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3"/>
      <c r="B78" s="36"/>
      <c r="C78" s="36"/>
      <c r="D78" s="3"/>
      <c r="E78" s="3"/>
      <c r="F78" s="3"/>
      <c r="G78" s="3"/>
      <c r="H78" s="3"/>
      <c r="I78" s="3"/>
      <c r="J78" s="3"/>
      <c r="K78" s="3"/>
    </row>
    <row r="79" spans="1:11" ht="15.75" customHeight="1">
      <c r="A79" s="3"/>
      <c r="B79" s="36"/>
      <c r="C79" s="36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3"/>
      <c r="B80" s="36"/>
      <c r="C80" s="36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3"/>
      <c r="B81" s="36"/>
      <c r="C81" s="36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3"/>
      <c r="B82" s="36"/>
      <c r="C82" s="36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3"/>
      <c r="B83" s="36"/>
      <c r="C83" s="36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3"/>
      <c r="B84" s="36"/>
      <c r="C84" s="36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3"/>
      <c r="B85" s="36"/>
      <c r="C85" s="36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3"/>
      <c r="B86" s="36"/>
      <c r="C86" s="36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3"/>
      <c r="B87" s="36"/>
      <c r="C87" s="36"/>
      <c r="D87" s="3"/>
      <c r="E87" s="3"/>
      <c r="F87" s="3"/>
      <c r="G87" s="3"/>
      <c r="H87" s="3"/>
      <c r="I87" s="3"/>
      <c r="J87" s="3"/>
      <c r="K87" s="3"/>
    </row>
  </sheetData>
  <mergeCells count="1">
    <mergeCell ref="A2:D2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ROI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Jensen</dc:creator>
  <cp:lastModifiedBy>stefhan van der sligte</cp:lastModifiedBy>
  <dcterms:created xsi:type="dcterms:W3CDTF">2017-09-14T09:28:29Z</dcterms:created>
  <dcterms:modified xsi:type="dcterms:W3CDTF">2021-06-28T14:45:58Z</dcterms:modified>
</cp:coreProperties>
</file>